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Отчет 31.12.2014" sheetId="1" r:id="rId1"/>
  </sheets>
  <definedNames/>
  <calcPr fullCalcOnLoad="1"/>
</workbook>
</file>

<file path=xl/sharedStrings.xml><?xml version="1.0" encoding="utf-8"?>
<sst xmlns="http://schemas.openxmlformats.org/spreadsheetml/2006/main" count="268" uniqueCount="122">
  <si>
    <t>Дейност Общинска администрация</t>
  </si>
  <si>
    <t>Дейност Ц Д Г</t>
  </si>
  <si>
    <t>Дейност Други дейности по културата</t>
  </si>
  <si>
    <t>с. Бряговица</t>
  </si>
  <si>
    <t>Възстановяване на храм "Св. Димитър"</t>
  </si>
  <si>
    <t>Дейност Обредни домове и зали</t>
  </si>
  <si>
    <t>51-00</t>
  </si>
  <si>
    <t>Дейност Други дейности по ЖС, БРР</t>
  </si>
  <si>
    <t>Дейност  Изграждане, ремонт и поддържане на уличната мрежа</t>
  </si>
  <si>
    <t>Дейност Дневни центрове</t>
  </si>
  <si>
    <t>Дейност Други дейности по икономиката</t>
  </si>
  <si>
    <t>52-04</t>
  </si>
  <si>
    <t>52-05</t>
  </si>
  <si>
    <t>53-09</t>
  </si>
  <si>
    <t>5% резерв</t>
  </si>
  <si>
    <t>Основен ремонт път VTR 2290 /ІІІ-407 Лозен - Орловец/ Виноград - Паисий/ VTR 1292</t>
  </si>
  <si>
    <t>Основен ремонт път VTR 3281 /ІІІ - 407 Моравица - Ново Градище/ - Кавлак - /І -4/</t>
  </si>
  <si>
    <t>Основен ремонт път VTR 3298 /ІІІ - 407 Мирово - Стражица/ - язовир Стражица</t>
  </si>
  <si>
    <t>Изработка, доставка и монтаж на алуминиеви врати с антипаник брава и автомат за затваряне на ОДЗ и ЦДГ</t>
  </si>
  <si>
    <t>Изработка, доставка и монтаж на алуминиеви врати с антипаник брава и автомат за затваряне на извънучилищни дейности</t>
  </si>
  <si>
    <t>Изготвяне на документация за кандидатстване по проект пред  НДЕФ с цел прилагане на мерки за енергийна ефективност</t>
  </si>
  <si>
    <t>Ремонт тротоари на ул. "М. Друмев", ул. "Д. Узунов"</t>
  </si>
  <si>
    <t xml:space="preserve">Ремонт дограма на ЦДГ  с. Лозен </t>
  </si>
  <si>
    <t>Ремонт ул. "Свобода" с. Царски извор</t>
  </si>
  <si>
    <t>Ремонт на музей "Старшина І степен Д. Атанасов" с. Сушица</t>
  </si>
  <si>
    <t>Ремонт ул. "Д. Благоев" и ул. "Шейново" с. Г. Сеновец</t>
  </si>
  <si>
    <t>Изграждане на пожароизвестителна инсталация за ОДЗ "Сава Цонев"</t>
  </si>
  <si>
    <t xml:space="preserve">Доставка и монтаж на циркулационна помпа за общ. администрация </t>
  </si>
  <si>
    <t>Лизинг лек автомобил</t>
  </si>
  <si>
    <r>
      <t xml:space="preserve">Ремонт и реконструкция на покрив и подмяна на покривни материали на ОУ с. Кесарево - </t>
    </r>
    <r>
      <rPr>
        <b/>
        <sz val="10"/>
        <rFont val="Arial"/>
        <family val="2"/>
      </rPr>
      <t>съфинансиране</t>
    </r>
  </si>
  <si>
    <r>
      <t xml:space="preserve">Ремонт стълби кв. 63 гр. Стражица  - </t>
    </r>
    <r>
      <rPr>
        <b/>
        <sz val="10"/>
        <rFont val="Arial"/>
        <family val="2"/>
      </rPr>
      <t>съфинансиране</t>
    </r>
  </si>
  <si>
    <r>
      <t xml:space="preserve">Ремонт на отоплителна инсталация в Защитено жилище гр. Стражица </t>
    </r>
    <r>
      <rPr>
        <b/>
        <sz val="10"/>
        <rFont val="Arial"/>
        <family val="2"/>
      </rPr>
      <t>съфинансиране</t>
    </r>
  </si>
  <si>
    <t>Закупуване на 2 бр. работни станции - компютри</t>
  </si>
  <si>
    <t xml:space="preserve">Закупуване на LCD конзола </t>
  </si>
  <si>
    <t>За преодоляване на последици от вредно въздействие на води през януари 2012 г. - укрепване на мост на ул. Ал. Стамболийски с. Сушица</t>
  </si>
  <si>
    <t>Ремонт отоплителна инсталация на Дом за деца Г. Сеновец</t>
  </si>
  <si>
    <t>Ремонт отоплителна инсталация на Дневен център Г. Сеновец</t>
  </si>
  <si>
    <t>Ремонт сграда хотел "Чаир" с. Камен</t>
  </si>
  <si>
    <t>Обособяване и ремонт на пазар в с. Камен</t>
  </si>
  <si>
    <t>К М Е Т:</t>
  </si>
  <si>
    <t>52-19</t>
  </si>
  <si>
    <t>Дейност Извънучилищни дейности</t>
  </si>
  <si>
    <t>Ремонт алеи в гробищен парк гр. Стражица</t>
  </si>
  <si>
    <t>52-03</t>
  </si>
  <si>
    <t>Дейност Защитено жилище</t>
  </si>
  <si>
    <t>52-01</t>
  </si>
  <si>
    <t>Дейност Ц Н С Т</t>
  </si>
  <si>
    <t>Изработка, доставка и монтаж на алуминиеви врати с антипаник брава и автомат за затваряне  -  Д Д-ст</t>
  </si>
  <si>
    <t>Изработка, доставка и монтаж на алуминиеви врати с антипаник брава и автомат за затваряне -  Д Д-ст</t>
  </si>
  <si>
    <t>Дейност ЦСРИ</t>
  </si>
  <si>
    <t>Закупуване на микробус</t>
  </si>
  <si>
    <t xml:space="preserve">Закупуване на бягаща пътека </t>
  </si>
  <si>
    <t xml:space="preserve">Дейност Домове за деца </t>
  </si>
  <si>
    <t xml:space="preserve">Дейност Служби и дейности по поддържане, ремонт и изграждане на пътищата </t>
  </si>
  <si>
    <t>Дейност Общински пазари и тържища</t>
  </si>
  <si>
    <t>Дейност Общ.училища дофинансиране</t>
  </si>
  <si>
    <t>ДЕЙНОСТ</t>
  </si>
  <si>
    <t>ОБЕКТИ</t>
  </si>
  <si>
    <t>Всичко:</t>
  </si>
  <si>
    <t>ПРИВАТИЗАЦИЯ</t>
  </si>
  <si>
    <t>ОСНОВЕН РЕМОНТ</t>
  </si>
  <si>
    <t>§§</t>
  </si>
  <si>
    <t>ПРИДОБИВАНЕ НА Д М А</t>
  </si>
  <si>
    <t>ПРИДОБИВАНЕ НА НДА</t>
  </si>
  <si>
    <t>ВСИЧКО ЦЕЛЕВА СУБСИДИЯ:</t>
  </si>
  <si>
    <t>РАЗ-</t>
  </si>
  <si>
    <t>ЛИКА</t>
  </si>
  <si>
    <t>ПРОЕКТИ ПО ОПЕРАТИВНИ ПРОГРАМИ</t>
  </si>
  <si>
    <t xml:space="preserve">О Т Ч Е Т  </t>
  </si>
  <si>
    <t>ПЛАН</t>
  </si>
  <si>
    <t>УТОЧНЕН</t>
  </si>
  <si>
    <t>Дейност Ликвидиране на последици от стихийни бедствия и производствени аварии</t>
  </si>
  <si>
    <t>НАЧАЛЕН ПЛАН</t>
  </si>
  <si>
    <t>ВСИЧКО ПО БЮДЖЕТА:</t>
  </si>
  <si>
    <t>Дейност Развитие на селските райони</t>
  </si>
  <si>
    <t>Защитено жилище</t>
  </si>
  <si>
    <t>Вертикална планировка - централна част с. Виноград</t>
  </si>
  <si>
    <t>ОБЕКТИ ФИНАНСИРАНИ ОТ ЦЕЛЕВА СУБСИДИЯ</t>
  </si>
  <si>
    <t>ОБЕКТИ ФИНАНСИРАНИ ОТ СОБСТВЕНИ СРЕДСТВА</t>
  </si>
  <si>
    <t>Да съхраним родното за бъдното</t>
  </si>
  <si>
    <t>61-02</t>
  </si>
  <si>
    <t>Направа на беседка от дървен иглолистен материал върху бетонова настилка с. Асеново - ПУДООС</t>
  </si>
  <si>
    <t>Други дейности по опазване на околната среда</t>
  </si>
  <si>
    <t>Направа на беседка от дървен иглолистен материал върху бетонова настилка с.Камен - ПУДООС</t>
  </si>
  <si>
    <t>Вътрешна канализационна мрежа с. Кесарево</t>
  </si>
  <si>
    <t>Дейност Изграждане, ремонт и поддържане на уличната мрежа</t>
  </si>
  <si>
    <t>52-06</t>
  </si>
  <si>
    <t>Лицензи СОУ Стражица</t>
  </si>
  <si>
    <t xml:space="preserve">Дейност Общообразователни училища </t>
  </si>
  <si>
    <t>Бетоновоз за ОП "Странични дейности" гр. Стражица</t>
  </si>
  <si>
    <t>Вътрешна канализационна мрежа с. Камен</t>
  </si>
  <si>
    <t>Закупуване на употр. Микробус за ОП "Странични дейности" - Форд транзит</t>
  </si>
  <si>
    <t>ВСИЧКО ПО ОПЕРАТИВНИ ПРОГРАМИ:</t>
  </si>
  <si>
    <t>СМР Общинска сграда кв. 76 Стражица</t>
  </si>
  <si>
    <t>Рехабилитация на обществ.площи - детски площадки</t>
  </si>
  <si>
    <t>ПСОВ Вътрешна канализационна мрежа ПИ000223 с. Сушица</t>
  </si>
  <si>
    <t>Музеи и худ. галерии</t>
  </si>
  <si>
    <t xml:space="preserve">Ремонт на отоплителна инсталация в Защитено жилище гр. Стражица </t>
  </si>
  <si>
    <t>Закупуване на 2 бр. климатици</t>
  </si>
  <si>
    <t>Дейност Ц О П</t>
  </si>
  <si>
    <t>WorkFloW - счетоводна и складова програма</t>
  </si>
  <si>
    <t>53-01</t>
  </si>
  <si>
    <t>Профил на купувача - ПП Архимед</t>
  </si>
  <si>
    <t>Изготвяне на работни проекти за обект "Дом за деца с умствена изостаналост" в УПИ І, кв. 20, с. Горски Сеновец</t>
  </si>
  <si>
    <t>Изработване на проект на общ устройствен план на община Стражица</t>
  </si>
  <si>
    <t>Ремонт на здравна служба с. Кесарево</t>
  </si>
  <si>
    <t>Дейност Здравни кабинети</t>
  </si>
  <si>
    <t>Изграждане и пускане в експлоатация на пожароизвестителна инсталация в ОДЗ "Ангел Каралийчев" гр. Стражица</t>
  </si>
  <si>
    <t>Ремонт покрив на клуб на пенсионера в с. Нова Върбовка</t>
  </si>
  <si>
    <t>Дейност Клубове на пенсионера</t>
  </si>
  <si>
    <t>Ремонт покрив на ОДЗ "Ангел Каралийчев" - филиал с. Бряговица</t>
  </si>
  <si>
    <t>Ремонт отоплителна инсталация на ОДЗ "Ангел Каралийчев" - филиал с. Царски извор</t>
  </si>
  <si>
    <t xml:space="preserve">Ремонт на улици в гр. Стражица и в с. Камен </t>
  </si>
  <si>
    <t>Туристическа атракция "Света Марина"</t>
  </si>
  <si>
    <r>
      <t xml:space="preserve">Изработка, доставка и монтаж на алуминиеви врати с антипаник брава и автомат за затваряне  </t>
    </r>
    <r>
      <rPr>
        <b/>
        <sz val="10"/>
        <rFont val="Arial"/>
        <family val="2"/>
      </rPr>
      <t>СОУ Стражица</t>
    </r>
  </si>
  <si>
    <t>Представяне на местното културно наследство в изложбена зала гр. Стражица</t>
  </si>
  <si>
    <t>ОТЧЕТ</t>
  </si>
  <si>
    <t xml:space="preserve">Дейност Дом за деца </t>
  </si>
  <si>
    <t>ВСИЧКО ОТ СОБСТВЕНИ СРЕДСТВА:</t>
  </si>
  <si>
    <t xml:space="preserve">         /инж. Д. Борисова/</t>
  </si>
  <si>
    <t>Представяне на културно наследство в изложбена зала</t>
  </si>
  <si>
    <t>ЗА КАПИТАЛОВИ РАЗХОДИ НА ОБЩИНА СТРАЖИЦА КЪМ 31.12.2014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</si>
</sst>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3" fontId="0" fillId="0" borderId="10" xfId="49" applyFont="1" applyBorder="1" applyAlignment="1">
      <alignment horizontal="left" wrapText="1"/>
    </xf>
    <xf numFmtId="43" fontId="0" fillId="0" borderId="12" xfId="49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43" fontId="0" fillId="0" borderId="10" xfId="49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5.8515625" style="0" customWidth="1"/>
    <col min="2" max="2" width="39.28125" style="0" customWidth="1"/>
    <col min="3" max="3" width="6.140625" style="0" customWidth="1"/>
    <col min="5" max="5" width="9.7109375" style="0" customWidth="1"/>
    <col min="6" max="6" width="11.140625" style="0" customWidth="1"/>
    <col min="7" max="7" width="12.421875" style="0" customWidth="1"/>
    <col min="8" max="8" width="10.8515625" style="0" customWidth="1"/>
    <col min="11" max="11" width="10.28125" style="0" customWidth="1"/>
    <col min="12" max="12" width="11.8515625" style="0" customWidth="1"/>
  </cols>
  <sheetData>
    <row r="1" spans="1:9" ht="12.75">
      <c r="A1" s="61" t="s">
        <v>68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121</v>
      </c>
      <c r="B2" s="61"/>
      <c r="C2" s="61"/>
      <c r="D2" s="61"/>
      <c r="E2" s="61"/>
      <c r="F2" s="61"/>
      <c r="G2" s="61"/>
      <c r="H2" s="61"/>
      <c r="I2" s="61"/>
    </row>
    <row r="3" spans="1:9" ht="1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8" t="s">
        <v>57</v>
      </c>
      <c r="B4" s="8" t="s">
        <v>56</v>
      </c>
      <c r="C4" s="8" t="s">
        <v>61</v>
      </c>
      <c r="D4" s="62" t="s">
        <v>72</v>
      </c>
      <c r="E4" s="63"/>
      <c r="F4" s="64"/>
      <c r="G4" s="8" t="s">
        <v>70</v>
      </c>
      <c r="H4" s="8" t="s">
        <v>116</v>
      </c>
      <c r="I4" s="8" t="s">
        <v>65</v>
      </c>
    </row>
    <row r="5" spans="1:9" ht="12.75">
      <c r="A5" s="9"/>
      <c r="B5" s="9"/>
      <c r="C5" s="9"/>
      <c r="D5" s="14">
        <v>1</v>
      </c>
      <c r="E5" s="14">
        <v>0.95</v>
      </c>
      <c r="F5" s="14" t="s">
        <v>14</v>
      </c>
      <c r="G5" s="10" t="s">
        <v>69</v>
      </c>
      <c r="H5" s="10"/>
      <c r="I5" s="10" t="s">
        <v>66</v>
      </c>
    </row>
    <row r="6" spans="1:9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65" t="s">
        <v>77</v>
      </c>
      <c r="B7" s="65"/>
      <c r="C7" s="65"/>
      <c r="D7" s="65"/>
      <c r="E7" s="65"/>
      <c r="F7" s="65"/>
      <c r="G7" s="65"/>
      <c r="H7" s="65"/>
      <c r="I7" s="65"/>
    </row>
    <row r="8" spans="1:9" ht="12.75">
      <c r="A8" s="3" t="s">
        <v>60</v>
      </c>
      <c r="B8" s="1"/>
      <c r="C8" s="1"/>
      <c r="D8" s="1"/>
      <c r="E8" s="1"/>
      <c r="F8" s="1"/>
      <c r="G8" s="1"/>
      <c r="H8" s="1"/>
      <c r="I8" s="1"/>
    </row>
    <row r="9" spans="1:9" ht="12.75">
      <c r="A9" s="12" t="s">
        <v>22</v>
      </c>
      <c r="B9" s="5" t="s">
        <v>1</v>
      </c>
      <c r="C9" s="13" t="s">
        <v>6</v>
      </c>
      <c r="D9" s="5">
        <v>4800</v>
      </c>
      <c r="E9" s="5">
        <v>4800</v>
      </c>
      <c r="F9" s="5"/>
      <c r="G9" s="5">
        <v>3070</v>
      </c>
      <c r="H9" s="5">
        <v>3070</v>
      </c>
      <c r="I9" s="1">
        <f aca="true" t="shared" si="0" ref="I9:I38">G9-H9</f>
        <v>0</v>
      </c>
    </row>
    <row r="10" spans="1:9" ht="27.75" customHeight="1">
      <c r="A10" s="12" t="s">
        <v>23</v>
      </c>
      <c r="B10" s="15" t="s">
        <v>8</v>
      </c>
      <c r="C10" s="13" t="s">
        <v>6</v>
      </c>
      <c r="D10" s="5">
        <v>7974</v>
      </c>
      <c r="E10" s="5">
        <v>7974</v>
      </c>
      <c r="F10" s="5"/>
      <c r="G10" s="5">
        <v>7974</v>
      </c>
      <c r="H10" s="5">
        <v>7971</v>
      </c>
      <c r="I10" s="1">
        <f t="shared" si="0"/>
        <v>3</v>
      </c>
    </row>
    <row r="11" spans="1:9" ht="25.5">
      <c r="A11" s="12" t="s">
        <v>25</v>
      </c>
      <c r="B11" s="15" t="s">
        <v>8</v>
      </c>
      <c r="C11" s="13" t="s">
        <v>6</v>
      </c>
      <c r="D11" s="5">
        <v>5000</v>
      </c>
      <c r="E11" s="5">
        <v>5000</v>
      </c>
      <c r="F11" s="5"/>
      <c r="G11" s="5">
        <v>5000</v>
      </c>
      <c r="H11" s="5">
        <v>5000</v>
      </c>
      <c r="I11" s="1">
        <f t="shared" si="0"/>
        <v>0</v>
      </c>
    </row>
    <row r="12" spans="1:9" ht="25.5">
      <c r="A12" s="12" t="s">
        <v>21</v>
      </c>
      <c r="B12" s="23" t="s">
        <v>7</v>
      </c>
      <c r="C12" s="13" t="s">
        <v>6</v>
      </c>
      <c r="D12" s="5">
        <v>30000</v>
      </c>
      <c r="E12" s="5">
        <f>D12-F12</f>
        <v>30000</v>
      </c>
      <c r="F12" s="5"/>
      <c r="G12" s="5">
        <v>0</v>
      </c>
      <c r="H12" s="5"/>
      <c r="I12" s="1">
        <f t="shared" si="0"/>
        <v>0</v>
      </c>
    </row>
    <row r="13" spans="1:9" ht="25.5">
      <c r="A13" s="12" t="s">
        <v>110</v>
      </c>
      <c r="B13" s="23" t="s">
        <v>1</v>
      </c>
      <c r="C13" s="13" t="s">
        <v>6</v>
      </c>
      <c r="D13" s="5"/>
      <c r="E13" s="5"/>
      <c r="F13" s="5"/>
      <c r="G13" s="5">
        <v>10000</v>
      </c>
      <c r="H13" s="5">
        <v>10000</v>
      </c>
      <c r="I13" s="1">
        <f t="shared" si="0"/>
        <v>0</v>
      </c>
    </row>
    <row r="14" spans="1:9" ht="38.25">
      <c r="A14" s="12" t="s">
        <v>111</v>
      </c>
      <c r="B14" s="23" t="s">
        <v>1</v>
      </c>
      <c r="C14" s="13" t="s">
        <v>6</v>
      </c>
      <c r="D14" s="5"/>
      <c r="E14" s="5"/>
      <c r="F14" s="5"/>
      <c r="G14" s="5">
        <v>45000</v>
      </c>
      <c r="H14" s="5">
        <v>44103</v>
      </c>
      <c r="I14" s="1">
        <f t="shared" si="0"/>
        <v>897</v>
      </c>
    </row>
    <row r="15" spans="1:9" ht="25.5">
      <c r="A15" s="12" t="s">
        <v>97</v>
      </c>
      <c r="B15" s="27" t="s">
        <v>44</v>
      </c>
      <c r="C15" s="13" t="s">
        <v>6</v>
      </c>
      <c r="D15" s="5"/>
      <c r="E15" s="5"/>
      <c r="F15" s="5"/>
      <c r="G15" s="5">
        <f>10000+27493</f>
        <v>37493</v>
      </c>
      <c r="H15" s="5">
        <v>37493</v>
      </c>
      <c r="I15" s="1">
        <f t="shared" si="0"/>
        <v>0</v>
      </c>
    </row>
    <row r="16" spans="1:9" ht="12.75" customHeight="1">
      <c r="A16" s="12" t="s">
        <v>105</v>
      </c>
      <c r="B16" s="27" t="s">
        <v>106</v>
      </c>
      <c r="C16" s="13" t="s">
        <v>6</v>
      </c>
      <c r="D16" s="5"/>
      <c r="E16" s="5"/>
      <c r="F16" s="5"/>
      <c r="G16" s="5">
        <v>47000</v>
      </c>
      <c r="H16" s="5">
        <v>47000</v>
      </c>
      <c r="I16" s="1"/>
    </row>
    <row r="17" spans="1:9" ht="28.5" customHeight="1">
      <c r="A17" s="15" t="s">
        <v>108</v>
      </c>
      <c r="B17" s="27" t="s">
        <v>109</v>
      </c>
      <c r="C17" s="13" t="s">
        <v>6</v>
      </c>
      <c r="D17" s="5"/>
      <c r="E17" s="5"/>
      <c r="F17" s="5"/>
      <c r="G17" s="5">
        <v>11400</v>
      </c>
      <c r="H17" s="5">
        <v>11400</v>
      </c>
      <c r="I17" s="1">
        <f>G17-H17</f>
        <v>0</v>
      </c>
    </row>
    <row r="18" spans="1:9" ht="25.5">
      <c r="A18" s="15" t="s">
        <v>42</v>
      </c>
      <c r="B18" s="5" t="s">
        <v>5</v>
      </c>
      <c r="C18" s="13" t="s">
        <v>6</v>
      </c>
      <c r="D18" s="5">
        <v>10000</v>
      </c>
      <c r="E18" s="5">
        <v>10000</v>
      </c>
      <c r="F18" s="5"/>
      <c r="G18" s="5">
        <v>10327</v>
      </c>
      <c r="H18" s="5">
        <v>10327</v>
      </c>
      <c r="I18" s="1">
        <f t="shared" si="0"/>
        <v>0</v>
      </c>
    </row>
    <row r="19" spans="1:9" ht="25.5">
      <c r="A19" s="12" t="s">
        <v>38</v>
      </c>
      <c r="B19" s="28" t="s">
        <v>54</v>
      </c>
      <c r="C19" s="13" t="s">
        <v>6</v>
      </c>
      <c r="D19" s="29"/>
      <c r="E19" s="29"/>
      <c r="F19" s="5"/>
      <c r="G19" s="29">
        <v>21143</v>
      </c>
      <c r="H19" s="5">
        <v>21143</v>
      </c>
      <c r="I19" s="1">
        <f t="shared" si="0"/>
        <v>0</v>
      </c>
    </row>
    <row r="20" spans="1:9" ht="12.75">
      <c r="A20" s="20" t="s">
        <v>4</v>
      </c>
      <c r="B20" s="23"/>
      <c r="C20" s="17"/>
      <c r="D20" s="23"/>
      <c r="E20" s="23"/>
      <c r="F20" s="23"/>
      <c r="G20" s="23"/>
      <c r="H20" s="23"/>
      <c r="I20" s="16"/>
    </row>
    <row r="21" spans="1:9" ht="12.75">
      <c r="A21" s="21" t="s">
        <v>3</v>
      </c>
      <c r="B21" s="6" t="s">
        <v>2</v>
      </c>
      <c r="C21" s="51" t="s">
        <v>6</v>
      </c>
      <c r="D21" s="6">
        <v>93890</v>
      </c>
      <c r="E21" s="6">
        <v>93890</v>
      </c>
      <c r="F21" s="6"/>
      <c r="G21" s="6">
        <v>93890</v>
      </c>
      <c r="H21" s="6">
        <v>93890</v>
      </c>
      <c r="I21" s="18">
        <f t="shared" si="0"/>
        <v>0</v>
      </c>
    </row>
    <row r="22" spans="1:9" ht="25.5">
      <c r="A22" s="12" t="s">
        <v>24</v>
      </c>
      <c r="B22" s="5" t="s">
        <v>2</v>
      </c>
      <c r="C22" s="51" t="s">
        <v>6</v>
      </c>
      <c r="D22" s="5">
        <v>6000</v>
      </c>
      <c r="E22" s="5">
        <v>6000</v>
      </c>
      <c r="F22" s="5"/>
      <c r="G22" s="5">
        <v>6000</v>
      </c>
      <c r="H22" s="5">
        <v>6000</v>
      </c>
      <c r="I22" s="1">
        <f t="shared" si="0"/>
        <v>0</v>
      </c>
    </row>
    <row r="23" spans="1:9" ht="38.25">
      <c r="A23" s="7" t="s">
        <v>15</v>
      </c>
      <c r="B23" s="15" t="s">
        <v>53</v>
      </c>
      <c r="C23" s="13" t="s">
        <v>6</v>
      </c>
      <c r="D23" s="22">
        <v>61000</v>
      </c>
      <c r="E23" s="22">
        <v>61000</v>
      </c>
      <c r="F23" s="22"/>
      <c r="G23" s="22">
        <f>61000-597</f>
        <v>60403</v>
      </c>
      <c r="H23" s="5">
        <v>60403</v>
      </c>
      <c r="I23" s="1">
        <f t="shared" si="0"/>
        <v>0</v>
      </c>
    </row>
    <row r="24" spans="1:9" ht="38.25">
      <c r="A24" s="7" t="s">
        <v>16</v>
      </c>
      <c r="B24" s="15" t="s">
        <v>53</v>
      </c>
      <c r="C24" s="13" t="s">
        <v>6</v>
      </c>
      <c r="D24" s="22">
        <f>173600-15000</f>
        <v>158600</v>
      </c>
      <c r="E24" s="22">
        <f>D24-F24</f>
        <v>158600</v>
      </c>
      <c r="F24" s="22"/>
      <c r="G24" s="22">
        <f>145370+13230-158600</f>
        <v>0</v>
      </c>
      <c r="H24" s="5"/>
      <c r="I24" s="1">
        <f t="shared" si="0"/>
        <v>0</v>
      </c>
    </row>
    <row r="25" spans="1:9" ht="34.5" customHeight="1">
      <c r="A25" s="7" t="s">
        <v>17</v>
      </c>
      <c r="B25" s="15" t="s">
        <v>53</v>
      </c>
      <c r="C25" s="13" t="s">
        <v>6</v>
      </c>
      <c r="D25" s="22">
        <f>30000+15000</f>
        <v>45000</v>
      </c>
      <c r="E25" s="22">
        <v>45000</v>
      </c>
      <c r="F25" s="22"/>
      <c r="G25" s="22">
        <f>30000+15000+159197</f>
        <v>204197</v>
      </c>
      <c r="H25" s="5">
        <v>204197</v>
      </c>
      <c r="I25" s="1">
        <f t="shared" si="0"/>
        <v>0</v>
      </c>
    </row>
    <row r="26" spans="1:9" ht="29.25" customHeight="1">
      <c r="A26" s="7" t="s">
        <v>112</v>
      </c>
      <c r="B26" s="12" t="s">
        <v>85</v>
      </c>
      <c r="C26" s="13" t="s">
        <v>6</v>
      </c>
      <c r="D26" s="22"/>
      <c r="E26" s="22"/>
      <c r="F26" s="22"/>
      <c r="G26" s="5">
        <f>522257+1218597</f>
        <v>1740854</v>
      </c>
      <c r="H26" s="5">
        <v>1740854</v>
      </c>
      <c r="I26" s="1">
        <f t="shared" si="0"/>
        <v>0</v>
      </c>
    </row>
    <row r="27" spans="1:9" ht="12.75">
      <c r="A27" s="4" t="s">
        <v>58</v>
      </c>
      <c r="B27" s="5"/>
      <c r="C27" s="11" t="s">
        <v>6</v>
      </c>
      <c r="D27" s="3">
        <f>SUM(D9:D25)</f>
        <v>422264</v>
      </c>
      <c r="E27" s="3">
        <f>SUM(E9:E25)</f>
        <v>422264</v>
      </c>
      <c r="F27" s="3">
        <f>SUM(F9:F25)</f>
        <v>0</v>
      </c>
      <c r="G27" s="3">
        <f>SUM(G9:G26)</f>
        <v>2303751</v>
      </c>
      <c r="H27" s="3">
        <f>SUM(H9:H26)</f>
        <v>2302851</v>
      </c>
      <c r="I27" s="3">
        <f t="shared" si="0"/>
        <v>900</v>
      </c>
    </row>
    <row r="28" spans="1:9" ht="12.75">
      <c r="A28" s="3" t="s">
        <v>62</v>
      </c>
      <c r="B28" s="5"/>
      <c r="C28" s="5"/>
      <c r="D28" s="5"/>
      <c r="E28" s="5"/>
      <c r="F28" s="5"/>
      <c r="G28" s="5"/>
      <c r="H28" s="5"/>
      <c r="I28" s="1">
        <f t="shared" si="0"/>
        <v>0</v>
      </c>
    </row>
    <row r="29" spans="1:9" ht="25.5">
      <c r="A29" s="15" t="s">
        <v>26</v>
      </c>
      <c r="B29" s="5" t="s">
        <v>1</v>
      </c>
      <c r="C29" s="13" t="s">
        <v>43</v>
      </c>
      <c r="D29" s="3">
        <v>5900</v>
      </c>
      <c r="E29" s="3">
        <v>5900</v>
      </c>
      <c r="F29" s="3"/>
      <c r="G29" s="5">
        <v>5900</v>
      </c>
      <c r="H29" s="5">
        <v>5900</v>
      </c>
      <c r="I29" s="1">
        <f t="shared" si="0"/>
        <v>0</v>
      </c>
    </row>
    <row r="30" spans="1:9" ht="38.25">
      <c r="A30" s="15" t="s">
        <v>107</v>
      </c>
      <c r="B30" s="5" t="s">
        <v>1</v>
      </c>
      <c r="C30" s="13" t="s">
        <v>43</v>
      </c>
      <c r="D30" s="3"/>
      <c r="E30" s="3"/>
      <c r="F30" s="3"/>
      <c r="G30" s="5">
        <v>8310</v>
      </c>
      <c r="H30" s="5">
        <v>8310</v>
      </c>
      <c r="I30" s="1">
        <f t="shared" si="0"/>
        <v>0</v>
      </c>
    </row>
    <row r="31" spans="1:9" ht="12.75">
      <c r="A31" s="4" t="s">
        <v>58</v>
      </c>
      <c r="B31" s="5"/>
      <c r="C31" s="11" t="s">
        <v>43</v>
      </c>
      <c r="D31" s="3"/>
      <c r="E31" s="3"/>
      <c r="F31" s="3"/>
      <c r="G31" s="3">
        <f>SUM(G29:G30)</f>
        <v>14210</v>
      </c>
      <c r="H31" s="3">
        <f>SUM(H29:H30)</f>
        <v>14210</v>
      </c>
      <c r="I31" s="3">
        <f t="shared" si="0"/>
        <v>0</v>
      </c>
    </row>
    <row r="32" spans="1:9" ht="38.25">
      <c r="A32" s="15" t="s">
        <v>18</v>
      </c>
      <c r="B32" s="5" t="s">
        <v>1</v>
      </c>
      <c r="C32" s="13" t="s">
        <v>40</v>
      </c>
      <c r="D32" s="5">
        <v>27318</v>
      </c>
      <c r="E32" s="5">
        <v>27318</v>
      </c>
      <c r="F32" s="5"/>
      <c r="G32" s="5">
        <v>27318</v>
      </c>
      <c r="H32" s="5">
        <v>27318</v>
      </c>
      <c r="I32" s="1">
        <f t="shared" si="0"/>
        <v>0</v>
      </c>
    </row>
    <row r="33" spans="1:9" ht="51">
      <c r="A33" s="15" t="s">
        <v>19</v>
      </c>
      <c r="B33" s="15" t="s">
        <v>41</v>
      </c>
      <c r="C33" s="13" t="s">
        <v>40</v>
      </c>
      <c r="D33" s="5">
        <v>4318</v>
      </c>
      <c r="E33" s="5">
        <v>4318</v>
      </c>
      <c r="F33" s="5"/>
      <c r="G33" s="5">
        <v>4318</v>
      </c>
      <c r="H33" s="5">
        <v>4318</v>
      </c>
      <c r="I33" s="1">
        <f t="shared" si="0"/>
        <v>0</v>
      </c>
    </row>
    <row r="34" spans="1:9" ht="12.75">
      <c r="A34" s="4" t="s">
        <v>58</v>
      </c>
      <c r="B34" s="15"/>
      <c r="C34" s="11" t="s">
        <v>40</v>
      </c>
      <c r="D34" s="3">
        <f>SUM(D32:D33)</f>
        <v>31636</v>
      </c>
      <c r="E34" s="3">
        <f>SUM(E32:E33)</f>
        <v>31636</v>
      </c>
      <c r="F34" s="3"/>
      <c r="G34" s="3">
        <f>SUM(G32:G33)</f>
        <v>31636</v>
      </c>
      <c r="H34" s="3">
        <f>SUM(H32:H33)</f>
        <v>31636</v>
      </c>
      <c r="I34" s="3">
        <f t="shared" si="0"/>
        <v>0</v>
      </c>
    </row>
    <row r="35" spans="1:9" ht="12.75">
      <c r="A35" s="25" t="s">
        <v>63</v>
      </c>
      <c r="B35" s="5"/>
      <c r="C35" s="5"/>
      <c r="D35" s="5"/>
      <c r="E35" s="5"/>
      <c r="F35" s="5"/>
      <c r="G35" s="5"/>
      <c r="H35" s="5"/>
      <c r="I35" s="1">
        <f t="shared" si="0"/>
        <v>0</v>
      </c>
    </row>
    <row r="36" spans="1:9" ht="51">
      <c r="A36" s="12" t="s">
        <v>20</v>
      </c>
      <c r="B36" s="5" t="s">
        <v>0</v>
      </c>
      <c r="C36" s="13" t="s">
        <v>13</v>
      </c>
      <c r="D36" s="5">
        <v>10000</v>
      </c>
      <c r="E36" s="5">
        <v>10000</v>
      </c>
      <c r="F36" s="5"/>
      <c r="G36" s="5"/>
      <c r="H36" s="5"/>
      <c r="I36" s="1">
        <f t="shared" si="0"/>
        <v>0</v>
      </c>
    </row>
    <row r="37" spans="1:9" ht="39" customHeight="1">
      <c r="A37" s="12" t="s">
        <v>103</v>
      </c>
      <c r="B37" s="15" t="s">
        <v>117</v>
      </c>
      <c r="C37" s="13" t="s">
        <v>13</v>
      </c>
      <c r="D37" s="5"/>
      <c r="E37" s="5"/>
      <c r="F37" s="5"/>
      <c r="G37" s="5">
        <f>10260+13500</f>
        <v>23760</v>
      </c>
      <c r="H37" s="5">
        <v>23760</v>
      </c>
      <c r="I37" s="1">
        <f t="shared" si="0"/>
        <v>0</v>
      </c>
    </row>
    <row r="38" spans="1:9" ht="16.5" customHeight="1">
      <c r="A38" s="4" t="s">
        <v>58</v>
      </c>
      <c r="B38" s="15"/>
      <c r="C38" s="11" t="s">
        <v>13</v>
      </c>
      <c r="D38" s="5"/>
      <c r="E38" s="5"/>
      <c r="F38" s="5"/>
      <c r="G38" s="3">
        <f>SUM(G36:G37)</f>
        <v>23760</v>
      </c>
      <c r="H38" s="3">
        <f>SUM(H37)</f>
        <v>23760</v>
      </c>
      <c r="I38" s="3">
        <f t="shared" si="0"/>
        <v>0</v>
      </c>
    </row>
    <row r="39" spans="1:9" ht="12.75">
      <c r="A39" s="26" t="s">
        <v>64</v>
      </c>
      <c r="B39" s="5"/>
      <c r="C39" s="5"/>
      <c r="D39" s="3">
        <f>D27+D34+D36+D29</f>
        <v>469800</v>
      </c>
      <c r="E39" s="3">
        <f>E27+E34+E36+E29</f>
        <v>469800</v>
      </c>
      <c r="F39" s="3">
        <f>F27+F34+F36+F29</f>
        <v>0</v>
      </c>
      <c r="G39" s="3">
        <f>G27+G31+G34+G38</f>
        <v>2373357</v>
      </c>
      <c r="H39" s="3">
        <f>H27+H31+H34+H38</f>
        <v>2372457</v>
      </c>
      <c r="I39" s="3">
        <f>I27+I34+I36+I29</f>
        <v>900</v>
      </c>
    </row>
    <row r="40" spans="1:9" ht="12.75">
      <c r="A40" s="53"/>
      <c r="B40" s="54"/>
      <c r="C40" s="54"/>
      <c r="D40" s="37"/>
      <c r="E40" s="37"/>
      <c r="F40" s="37"/>
      <c r="G40" s="37"/>
      <c r="H40" s="37"/>
      <c r="I40" s="37"/>
    </row>
    <row r="41" spans="1:9" ht="12.75">
      <c r="A41" s="55"/>
      <c r="B41" s="30"/>
      <c r="C41" s="30"/>
      <c r="D41" s="32"/>
      <c r="E41" s="32"/>
      <c r="F41" s="32"/>
      <c r="G41" s="32"/>
      <c r="H41" s="32"/>
      <c r="I41" s="32"/>
    </row>
    <row r="42" spans="1:9" ht="12.75">
      <c r="A42" s="60" t="s">
        <v>78</v>
      </c>
      <c r="B42" s="60"/>
      <c r="C42" s="60"/>
      <c r="D42" s="60"/>
      <c r="E42" s="60"/>
      <c r="F42" s="60"/>
      <c r="G42" s="60"/>
      <c r="H42" s="5"/>
      <c r="I42" s="1"/>
    </row>
    <row r="43" spans="1:9" ht="12.75">
      <c r="A43" s="3" t="s">
        <v>60</v>
      </c>
      <c r="B43" s="5"/>
      <c r="C43" s="5"/>
      <c r="D43" s="5"/>
      <c r="E43" s="5"/>
      <c r="F43" s="5"/>
      <c r="G43" s="5"/>
      <c r="H43" s="5"/>
      <c r="I43" s="1"/>
    </row>
    <row r="44" spans="1:9" ht="51">
      <c r="A44" s="12" t="s">
        <v>34</v>
      </c>
      <c r="B44" s="34" t="s">
        <v>71</v>
      </c>
      <c r="C44" s="13" t="s">
        <v>6</v>
      </c>
      <c r="D44" s="5">
        <v>320438</v>
      </c>
      <c r="E44" s="5">
        <v>320438</v>
      </c>
      <c r="F44" s="5"/>
      <c r="G44" s="5">
        <v>320438</v>
      </c>
      <c r="H44" s="5">
        <v>319503</v>
      </c>
      <c r="I44" s="1">
        <f>G44-H44</f>
        <v>935</v>
      </c>
    </row>
    <row r="45" spans="1:9" ht="12.75">
      <c r="A45" s="5" t="s">
        <v>37</v>
      </c>
      <c r="B45" s="5" t="s">
        <v>0</v>
      </c>
      <c r="C45" s="13" t="s">
        <v>6</v>
      </c>
      <c r="D45" s="5"/>
      <c r="E45" s="5"/>
      <c r="F45" s="5"/>
      <c r="G45" s="5">
        <v>25033</v>
      </c>
      <c r="H45" s="5">
        <v>25033</v>
      </c>
      <c r="I45" s="1">
        <f>G45-H45</f>
        <v>0</v>
      </c>
    </row>
    <row r="46" spans="1:9" ht="38.25">
      <c r="A46" s="12" t="s">
        <v>29</v>
      </c>
      <c r="B46" s="5" t="s">
        <v>55</v>
      </c>
      <c r="C46" s="13" t="s">
        <v>6</v>
      </c>
      <c r="D46" s="5">
        <v>35000</v>
      </c>
      <c r="E46" s="5">
        <v>35000</v>
      </c>
      <c r="F46" s="5"/>
      <c r="G46" s="5">
        <v>42932</v>
      </c>
      <c r="H46" s="5"/>
      <c r="I46" s="1">
        <f aca="true" t="shared" si="1" ref="I46:I109">G46-H46</f>
        <v>42932</v>
      </c>
    </row>
    <row r="47" spans="1:9" ht="38.25">
      <c r="A47" s="12" t="s">
        <v>29</v>
      </c>
      <c r="B47" s="5" t="s">
        <v>55</v>
      </c>
      <c r="C47" s="11" t="s">
        <v>80</v>
      </c>
      <c r="D47" s="5"/>
      <c r="E47" s="5"/>
      <c r="F47" s="5"/>
      <c r="G47" s="5"/>
      <c r="H47" s="3">
        <v>41676</v>
      </c>
      <c r="I47" s="1">
        <f t="shared" si="1"/>
        <v>-41676</v>
      </c>
    </row>
    <row r="48" spans="1:9" ht="12.75">
      <c r="A48" s="12" t="s">
        <v>22</v>
      </c>
      <c r="B48" s="5" t="s">
        <v>1</v>
      </c>
      <c r="C48" s="13" t="s">
        <v>6</v>
      </c>
      <c r="D48" s="5"/>
      <c r="E48" s="5"/>
      <c r="F48" s="5"/>
      <c r="G48" s="5">
        <v>3681</v>
      </c>
      <c r="H48" s="5">
        <v>3662</v>
      </c>
      <c r="I48" s="1">
        <f t="shared" si="1"/>
        <v>19</v>
      </c>
    </row>
    <row r="49" spans="1:9" ht="25.5">
      <c r="A49" s="15" t="s">
        <v>35</v>
      </c>
      <c r="B49" s="15" t="s">
        <v>52</v>
      </c>
      <c r="C49" s="13" t="s">
        <v>6</v>
      </c>
      <c r="D49" s="5">
        <v>35000</v>
      </c>
      <c r="E49" s="5">
        <v>35000</v>
      </c>
      <c r="F49" s="5"/>
      <c r="G49" s="5">
        <v>35000</v>
      </c>
      <c r="H49" s="5">
        <v>35000</v>
      </c>
      <c r="I49" s="1">
        <f t="shared" si="1"/>
        <v>0</v>
      </c>
    </row>
    <row r="50" spans="1:9" ht="25.5">
      <c r="A50" s="15" t="s">
        <v>36</v>
      </c>
      <c r="B50" s="27" t="s">
        <v>9</v>
      </c>
      <c r="C50" s="13" t="s">
        <v>6</v>
      </c>
      <c r="D50" s="5">
        <v>19000</v>
      </c>
      <c r="E50" s="5">
        <v>19000</v>
      </c>
      <c r="F50" s="5"/>
      <c r="G50" s="5">
        <v>19000</v>
      </c>
      <c r="H50" s="5">
        <v>18951</v>
      </c>
      <c r="I50" s="1">
        <f t="shared" si="1"/>
        <v>49</v>
      </c>
    </row>
    <row r="51" spans="1:9" ht="38.25">
      <c r="A51" s="12" t="s">
        <v>31</v>
      </c>
      <c r="B51" s="27" t="s">
        <v>44</v>
      </c>
      <c r="C51" s="13" t="s">
        <v>6</v>
      </c>
      <c r="D51" s="5">
        <v>7893</v>
      </c>
      <c r="E51" s="5">
        <v>7893</v>
      </c>
      <c r="F51" s="5"/>
      <c r="G51" s="5">
        <v>0</v>
      </c>
      <c r="H51" s="5"/>
      <c r="I51" s="1">
        <f t="shared" si="1"/>
        <v>0</v>
      </c>
    </row>
    <row r="52" spans="1:9" ht="25.5">
      <c r="A52" s="15" t="s">
        <v>30</v>
      </c>
      <c r="B52" s="5" t="s">
        <v>7</v>
      </c>
      <c r="C52" s="13" t="s">
        <v>6</v>
      </c>
      <c r="D52" s="6">
        <v>74773</v>
      </c>
      <c r="E52" s="6">
        <v>74773</v>
      </c>
      <c r="F52" s="5"/>
      <c r="G52" s="6">
        <v>0</v>
      </c>
      <c r="H52" s="5"/>
      <c r="I52" s="1">
        <f t="shared" si="1"/>
        <v>0</v>
      </c>
    </row>
    <row r="53" spans="1:9" ht="12.75">
      <c r="A53" s="4" t="s">
        <v>58</v>
      </c>
      <c r="B53" s="5"/>
      <c r="C53" s="11" t="s">
        <v>6</v>
      </c>
      <c r="D53" s="3">
        <f>SUM(D44:D52)</f>
        <v>492104</v>
      </c>
      <c r="E53" s="3">
        <f>SUM(E44:E52)</f>
        <v>492104</v>
      </c>
      <c r="F53" s="5"/>
      <c r="G53" s="3">
        <f>SUM(G44:G52)</f>
        <v>446084</v>
      </c>
      <c r="H53" s="3">
        <f>H44+H45+H48+H49+H50</f>
        <v>402149</v>
      </c>
      <c r="I53" s="3">
        <f t="shared" si="1"/>
        <v>43935</v>
      </c>
    </row>
    <row r="54" spans="1:9" ht="12.75">
      <c r="A54" s="3" t="s">
        <v>62</v>
      </c>
      <c r="B54" s="5"/>
      <c r="C54" s="5"/>
      <c r="D54" s="5"/>
      <c r="E54" s="5"/>
      <c r="F54" s="5"/>
      <c r="G54" s="5"/>
      <c r="H54" s="5"/>
      <c r="I54" s="1"/>
    </row>
    <row r="55" spans="1:9" ht="25.5">
      <c r="A55" s="12" t="s">
        <v>32</v>
      </c>
      <c r="B55" s="5" t="s">
        <v>0</v>
      </c>
      <c r="C55" s="13" t="s">
        <v>45</v>
      </c>
      <c r="D55" s="5">
        <v>3500</v>
      </c>
      <c r="E55" s="5">
        <v>3500</v>
      </c>
      <c r="F55" s="5"/>
      <c r="G55" s="5">
        <f>3500-1066</f>
        <v>2434</v>
      </c>
      <c r="H55" s="5">
        <v>2434</v>
      </c>
      <c r="I55" s="1">
        <f t="shared" si="1"/>
        <v>0</v>
      </c>
    </row>
    <row r="56" spans="1:9" ht="12.75">
      <c r="A56" s="12" t="s">
        <v>33</v>
      </c>
      <c r="B56" s="5" t="s">
        <v>0</v>
      </c>
      <c r="C56" s="13" t="s">
        <v>45</v>
      </c>
      <c r="D56" s="5">
        <v>2400</v>
      </c>
      <c r="E56" s="5">
        <v>2400</v>
      </c>
      <c r="F56" s="5"/>
      <c r="G56" s="5">
        <f>2400-910</f>
        <v>1490</v>
      </c>
      <c r="H56" s="5">
        <v>1490</v>
      </c>
      <c r="I56" s="1">
        <f t="shared" si="1"/>
        <v>0</v>
      </c>
    </row>
    <row r="57" spans="1:9" ht="12.75">
      <c r="A57" s="4" t="s">
        <v>58</v>
      </c>
      <c r="B57" s="5"/>
      <c r="C57" s="11" t="s">
        <v>45</v>
      </c>
      <c r="D57" s="3">
        <f>SUM(D55:D56)</f>
        <v>5900</v>
      </c>
      <c r="E57" s="3">
        <f>SUM(E55:E56)</f>
        <v>5900</v>
      </c>
      <c r="F57" s="3"/>
      <c r="G57" s="3">
        <f>SUM(G55:G56)</f>
        <v>3924</v>
      </c>
      <c r="H57" s="3">
        <f>SUM(H55:H56)</f>
        <v>3924</v>
      </c>
      <c r="I57" s="3">
        <f t="shared" si="1"/>
        <v>0</v>
      </c>
    </row>
    <row r="58" spans="1:9" ht="25.5">
      <c r="A58" s="12" t="s">
        <v>27</v>
      </c>
      <c r="B58" s="5" t="s">
        <v>0</v>
      </c>
      <c r="C58" s="13" t="s">
        <v>43</v>
      </c>
      <c r="D58" s="5">
        <v>2832</v>
      </c>
      <c r="E58" s="5">
        <v>2832</v>
      </c>
      <c r="F58" s="5"/>
      <c r="G58" s="5">
        <v>2832</v>
      </c>
      <c r="H58" s="5">
        <v>2832</v>
      </c>
      <c r="I58" s="1">
        <f t="shared" si="1"/>
        <v>0</v>
      </c>
    </row>
    <row r="59" spans="1:9" ht="25.5">
      <c r="A59" s="15" t="s">
        <v>26</v>
      </c>
      <c r="B59" s="5" t="s">
        <v>1</v>
      </c>
      <c r="C59" s="13" t="s">
        <v>43</v>
      </c>
      <c r="D59" s="5">
        <v>2100</v>
      </c>
      <c r="E59" s="5">
        <v>2100</v>
      </c>
      <c r="F59" s="5"/>
      <c r="G59" s="5">
        <f>2100-800</f>
        <v>1300</v>
      </c>
      <c r="H59" s="5">
        <v>1294</v>
      </c>
      <c r="I59" s="44">
        <f t="shared" si="1"/>
        <v>6</v>
      </c>
    </row>
    <row r="60" spans="1:9" ht="12.75">
      <c r="A60" s="15" t="s">
        <v>98</v>
      </c>
      <c r="B60" s="5" t="s">
        <v>99</v>
      </c>
      <c r="C60" s="13" t="s">
        <v>43</v>
      </c>
      <c r="D60" s="5"/>
      <c r="E60" s="5"/>
      <c r="F60" s="5"/>
      <c r="G60" s="5">
        <v>6340</v>
      </c>
      <c r="H60" s="5">
        <v>6040</v>
      </c>
      <c r="I60" s="44">
        <f>G60-H60</f>
        <v>300</v>
      </c>
    </row>
    <row r="61" spans="1:9" ht="37.5" customHeight="1">
      <c r="A61" s="15" t="s">
        <v>81</v>
      </c>
      <c r="B61" s="12" t="s">
        <v>82</v>
      </c>
      <c r="C61" s="13" t="s">
        <v>43</v>
      </c>
      <c r="D61" s="5"/>
      <c r="E61" s="5"/>
      <c r="F61" s="5"/>
      <c r="G61" s="5">
        <v>2653</v>
      </c>
      <c r="H61" s="5">
        <v>2653</v>
      </c>
      <c r="I61" s="44">
        <f t="shared" si="1"/>
        <v>0</v>
      </c>
    </row>
    <row r="62" spans="1:9" ht="39" customHeight="1">
      <c r="A62" s="15" t="s">
        <v>83</v>
      </c>
      <c r="B62" s="12" t="s">
        <v>82</v>
      </c>
      <c r="C62" s="13" t="s">
        <v>43</v>
      </c>
      <c r="D62" s="5"/>
      <c r="E62" s="5"/>
      <c r="F62" s="5"/>
      <c r="G62" s="5">
        <v>2653</v>
      </c>
      <c r="H62" s="5">
        <v>2653</v>
      </c>
      <c r="I62" s="44">
        <f t="shared" si="1"/>
        <v>0</v>
      </c>
    </row>
    <row r="63" spans="1:9" ht="12.75">
      <c r="A63" s="4" t="s">
        <v>58</v>
      </c>
      <c r="B63" s="5"/>
      <c r="C63" s="11" t="s">
        <v>43</v>
      </c>
      <c r="D63" s="3">
        <f>SUM(D58:D59)</f>
        <v>4932</v>
      </c>
      <c r="E63" s="3">
        <f>SUM(E58:E59)</f>
        <v>4932</v>
      </c>
      <c r="F63" s="5"/>
      <c r="G63" s="3">
        <f>SUM(G58:G62)</f>
        <v>15778</v>
      </c>
      <c r="H63" s="3">
        <f>SUM(H58:H62)</f>
        <v>15472</v>
      </c>
      <c r="I63" s="42">
        <f t="shared" si="1"/>
        <v>306</v>
      </c>
    </row>
    <row r="64" spans="1:9" ht="12.75">
      <c r="A64" s="5" t="s">
        <v>28</v>
      </c>
      <c r="B64" s="5" t="s">
        <v>0</v>
      </c>
      <c r="C64" s="13" t="s">
        <v>11</v>
      </c>
      <c r="D64" s="5">
        <v>24225</v>
      </c>
      <c r="E64" s="5">
        <v>24225</v>
      </c>
      <c r="F64" s="5"/>
      <c r="G64" s="5">
        <v>24225</v>
      </c>
      <c r="H64" s="5"/>
      <c r="I64" s="43">
        <f t="shared" si="1"/>
        <v>24225</v>
      </c>
    </row>
    <row r="65" spans="1:9" ht="12.75">
      <c r="A65" s="5" t="s">
        <v>50</v>
      </c>
      <c r="B65" s="38" t="s">
        <v>49</v>
      </c>
      <c r="C65" s="13" t="s">
        <v>11</v>
      </c>
      <c r="D65" s="5">
        <v>24000</v>
      </c>
      <c r="E65" s="5">
        <v>24000</v>
      </c>
      <c r="F65" s="5"/>
      <c r="G65" s="5">
        <v>24000</v>
      </c>
      <c r="H65" s="5">
        <v>23760</v>
      </c>
      <c r="I65" s="43">
        <f t="shared" si="1"/>
        <v>240</v>
      </c>
    </row>
    <row r="66" spans="1:9" ht="25.5">
      <c r="A66" s="12" t="s">
        <v>91</v>
      </c>
      <c r="B66" s="24" t="s">
        <v>10</v>
      </c>
      <c r="C66" s="13" t="s">
        <v>11</v>
      </c>
      <c r="D66" s="5"/>
      <c r="E66" s="5"/>
      <c r="F66" s="5"/>
      <c r="G66" s="5">
        <v>17700</v>
      </c>
      <c r="H66" s="5">
        <v>17700</v>
      </c>
      <c r="I66" s="43">
        <f t="shared" si="1"/>
        <v>0</v>
      </c>
    </row>
    <row r="67" spans="1:12" ht="25.5">
      <c r="A67" s="12" t="s">
        <v>89</v>
      </c>
      <c r="B67" s="15" t="s">
        <v>10</v>
      </c>
      <c r="C67" s="13" t="s">
        <v>11</v>
      </c>
      <c r="D67" s="5">
        <v>20000</v>
      </c>
      <c r="E67" s="5">
        <v>20000</v>
      </c>
      <c r="F67" s="5"/>
      <c r="G67" s="5">
        <v>47016</v>
      </c>
      <c r="H67" s="5">
        <v>47016</v>
      </c>
      <c r="I67" s="43">
        <f>G67-H67</f>
        <v>0</v>
      </c>
      <c r="J67" s="56"/>
      <c r="K67" s="56"/>
      <c r="L67" s="2"/>
    </row>
    <row r="68" spans="1:12" ht="12.75">
      <c r="A68" s="4" t="s">
        <v>58</v>
      </c>
      <c r="B68" s="5"/>
      <c r="C68" s="11" t="s">
        <v>11</v>
      </c>
      <c r="D68" s="3">
        <f>SUM(D64:D67)</f>
        <v>68225</v>
      </c>
      <c r="E68" s="3">
        <f>SUM(E64:E67)</f>
        <v>68225</v>
      </c>
      <c r="F68" s="5"/>
      <c r="G68" s="3">
        <f>SUM(G64:G67)</f>
        <v>112941</v>
      </c>
      <c r="H68" s="3">
        <f>SUM(H64:H67)</f>
        <v>88476</v>
      </c>
      <c r="I68" s="42">
        <f t="shared" si="1"/>
        <v>24465</v>
      </c>
      <c r="J68" s="2"/>
      <c r="K68" s="2"/>
      <c r="L68" s="2"/>
    </row>
    <row r="69" spans="1:12" ht="12.75">
      <c r="A69" s="15" t="s">
        <v>51</v>
      </c>
      <c r="B69" s="27" t="s">
        <v>49</v>
      </c>
      <c r="C69" s="11" t="s">
        <v>12</v>
      </c>
      <c r="D69" s="3">
        <v>2330</v>
      </c>
      <c r="E69" s="3">
        <v>2330</v>
      </c>
      <c r="F69" s="5"/>
      <c r="G69" s="3">
        <v>2330</v>
      </c>
      <c r="H69" s="3">
        <v>2013</v>
      </c>
      <c r="I69" s="42">
        <f t="shared" si="1"/>
        <v>317</v>
      </c>
      <c r="J69" s="56"/>
      <c r="K69" s="57"/>
      <c r="L69" s="2"/>
    </row>
    <row r="70" spans="1:12" ht="38.25">
      <c r="A70" s="15" t="s">
        <v>47</v>
      </c>
      <c r="B70" s="38" t="s">
        <v>46</v>
      </c>
      <c r="C70" s="13" t="s">
        <v>40</v>
      </c>
      <c r="D70" s="5">
        <v>2849</v>
      </c>
      <c r="E70" s="5">
        <v>2849</v>
      </c>
      <c r="F70" s="5"/>
      <c r="G70" s="5">
        <v>2849</v>
      </c>
      <c r="H70" s="5">
        <v>2849</v>
      </c>
      <c r="I70" s="43">
        <f t="shared" si="1"/>
        <v>0</v>
      </c>
      <c r="J70" s="56"/>
      <c r="K70" s="58"/>
      <c r="L70" s="58"/>
    </row>
    <row r="71" spans="1:12" ht="38.25">
      <c r="A71" s="15" t="s">
        <v>48</v>
      </c>
      <c r="B71" s="27" t="s">
        <v>44</v>
      </c>
      <c r="C71" s="13" t="s">
        <v>40</v>
      </c>
      <c r="D71" s="5">
        <v>3625</v>
      </c>
      <c r="E71" s="5">
        <v>3625</v>
      </c>
      <c r="F71" s="5"/>
      <c r="G71" s="5">
        <v>3625</v>
      </c>
      <c r="H71" s="5">
        <v>3625</v>
      </c>
      <c r="I71" s="43">
        <f t="shared" si="1"/>
        <v>0</v>
      </c>
      <c r="J71" s="56"/>
      <c r="K71" s="58"/>
      <c r="L71" s="58"/>
    </row>
    <row r="72" spans="1:12" ht="38.25">
      <c r="A72" s="15" t="s">
        <v>114</v>
      </c>
      <c r="B72" s="5" t="s">
        <v>88</v>
      </c>
      <c r="C72" s="13" t="s">
        <v>40</v>
      </c>
      <c r="D72" s="5"/>
      <c r="E72" s="5"/>
      <c r="F72" s="5"/>
      <c r="G72" s="5">
        <v>7200</v>
      </c>
      <c r="H72" s="5">
        <v>7200</v>
      </c>
      <c r="I72" s="43"/>
      <c r="J72" s="56"/>
      <c r="K72" s="2"/>
      <c r="L72" s="2"/>
    </row>
    <row r="73" spans="1:12" ht="12.75">
      <c r="A73" s="4" t="s">
        <v>58</v>
      </c>
      <c r="B73" s="15"/>
      <c r="C73" s="13"/>
      <c r="D73" s="5">
        <f>SUM(D70:D72)</f>
        <v>6474</v>
      </c>
      <c r="E73" s="5">
        <f>SUM(E70:E72)</f>
        <v>6474</v>
      </c>
      <c r="F73" s="5"/>
      <c r="G73" s="3">
        <f>SUM(G70:G72)</f>
        <v>13674</v>
      </c>
      <c r="H73" s="3">
        <f>SUM(H70:H72)</f>
        <v>13674</v>
      </c>
      <c r="I73" s="3">
        <f>SUM(I70:I72)</f>
        <v>0</v>
      </c>
      <c r="J73" s="56"/>
      <c r="K73" s="2"/>
      <c r="L73" s="2"/>
    </row>
    <row r="74" spans="1:12" ht="12.75">
      <c r="A74" s="25" t="s">
        <v>63</v>
      </c>
      <c r="B74" s="5"/>
      <c r="C74" s="5"/>
      <c r="D74" s="3"/>
      <c r="E74" s="3"/>
      <c r="F74" s="3"/>
      <c r="G74" s="3"/>
      <c r="H74" s="3"/>
      <c r="I74" s="3"/>
      <c r="J74" s="56"/>
      <c r="K74" s="2"/>
      <c r="L74" s="2"/>
    </row>
    <row r="75" spans="1:12" ht="25.5">
      <c r="A75" s="50" t="s">
        <v>100</v>
      </c>
      <c r="B75" s="5" t="s">
        <v>0</v>
      </c>
      <c r="C75" s="13" t="s">
        <v>101</v>
      </c>
      <c r="D75" s="3"/>
      <c r="E75" s="3"/>
      <c r="F75" s="3"/>
      <c r="G75" s="5">
        <v>1800</v>
      </c>
      <c r="H75" s="5">
        <v>1800</v>
      </c>
      <c r="I75" s="3">
        <f>G75-H75</f>
        <v>0</v>
      </c>
      <c r="J75" s="56"/>
      <c r="K75" s="2"/>
      <c r="L75" s="2"/>
    </row>
    <row r="76" spans="1:12" ht="12.75">
      <c r="A76" s="21" t="s">
        <v>102</v>
      </c>
      <c r="B76" s="6" t="s">
        <v>0</v>
      </c>
      <c r="C76" s="19" t="s">
        <v>101</v>
      </c>
      <c r="D76" s="9"/>
      <c r="E76" s="9"/>
      <c r="F76" s="9"/>
      <c r="G76" s="6">
        <v>2280</v>
      </c>
      <c r="H76" s="6">
        <v>2280</v>
      </c>
      <c r="I76" s="9">
        <f>G76-H76</f>
        <v>0</v>
      </c>
      <c r="J76" s="56"/>
      <c r="K76" s="2"/>
      <c r="L76" s="2"/>
    </row>
    <row r="77" spans="1:12" ht="12.75">
      <c r="A77" s="4" t="s">
        <v>58</v>
      </c>
      <c r="B77" s="5"/>
      <c r="C77" s="11" t="s">
        <v>101</v>
      </c>
      <c r="D77" s="3"/>
      <c r="E77" s="3"/>
      <c r="F77" s="3"/>
      <c r="G77" s="3">
        <f>SUM(G75:G76)</f>
        <v>4080</v>
      </c>
      <c r="H77" s="42">
        <f>SUM(H75:H76)</f>
        <v>4080</v>
      </c>
      <c r="I77" s="3"/>
      <c r="J77" s="59"/>
      <c r="K77" s="2"/>
      <c r="L77" s="2"/>
    </row>
    <row r="78" spans="1:12" ht="24" customHeight="1">
      <c r="A78" s="47" t="s">
        <v>87</v>
      </c>
      <c r="B78" s="5" t="s">
        <v>88</v>
      </c>
      <c r="C78" s="13" t="s">
        <v>13</v>
      </c>
      <c r="D78" s="5"/>
      <c r="E78" s="5"/>
      <c r="F78" s="5"/>
      <c r="G78" s="5">
        <v>296</v>
      </c>
      <c r="H78" s="5">
        <v>296</v>
      </c>
      <c r="I78" s="3">
        <f>G78-H78</f>
        <v>0</v>
      </c>
      <c r="J78" s="31"/>
      <c r="K78" s="32"/>
      <c r="L78" s="32"/>
    </row>
    <row r="79" spans="1:12" ht="24.75" customHeight="1">
      <c r="A79" s="50" t="s">
        <v>104</v>
      </c>
      <c r="B79" s="5" t="s">
        <v>0</v>
      </c>
      <c r="C79" s="13" t="s">
        <v>13</v>
      </c>
      <c r="D79" s="5"/>
      <c r="E79" s="5"/>
      <c r="F79" s="5"/>
      <c r="G79" s="5">
        <v>124800</v>
      </c>
      <c r="H79" s="5">
        <v>28530</v>
      </c>
      <c r="I79" s="5">
        <f>G79-H79</f>
        <v>96270</v>
      </c>
      <c r="J79" s="31"/>
      <c r="K79" s="32"/>
      <c r="L79" s="32"/>
    </row>
    <row r="80" spans="1:9" ht="12.75">
      <c r="A80" s="4" t="s">
        <v>58</v>
      </c>
      <c r="B80" s="5"/>
      <c r="C80" s="11" t="s">
        <v>13</v>
      </c>
      <c r="D80" s="3"/>
      <c r="E80" s="3"/>
      <c r="F80" s="3"/>
      <c r="G80" s="3">
        <f>SUM(G78:G79)</f>
        <v>125096</v>
      </c>
      <c r="H80" s="42">
        <f>SUM(H78:H79)</f>
        <v>28826</v>
      </c>
      <c r="I80" s="3">
        <f>G80-H80</f>
        <v>96270</v>
      </c>
    </row>
    <row r="81" spans="1:9" ht="12.75">
      <c r="A81" s="36"/>
      <c r="B81" s="54"/>
      <c r="C81" s="33"/>
      <c r="D81" s="37"/>
      <c r="E81" s="37"/>
      <c r="F81" s="54"/>
      <c r="G81" s="37"/>
      <c r="H81" s="54"/>
      <c r="I81" s="37"/>
    </row>
    <row r="82" spans="1:9" ht="12.75">
      <c r="A82" s="60" t="s">
        <v>59</v>
      </c>
      <c r="B82" s="60"/>
      <c r="C82" s="60"/>
      <c r="D82" s="60"/>
      <c r="E82" s="60"/>
      <c r="F82" s="60"/>
      <c r="G82" s="60"/>
      <c r="H82" s="5"/>
      <c r="I82" s="1"/>
    </row>
    <row r="83" spans="1:9" ht="12.75">
      <c r="A83" s="40"/>
      <c r="B83" s="40"/>
      <c r="C83" s="40"/>
      <c r="D83" s="40"/>
      <c r="E83" s="40"/>
      <c r="F83" s="40"/>
      <c r="G83" s="40"/>
      <c r="H83" s="5"/>
      <c r="I83" s="1"/>
    </row>
    <row r="84" spans="1:9" ht="12.75">
      <c r="A84" s="5" t="s">
        <v>37</v>
      </c>
      <c r="B84" s="5" t="s">
        <v>0</v>
      </c>
      <c r="C84" s="13" t="s">
        <v>6</v>
      </c>
      <c r="D84" s="5">
        <v>20754</v>
      </c>
      <c r="E84" s="5">
        <v>20754</v>
      </c>
      <c r="F84" s="5"/>
      <c r="G84" s="5">
        <v>0</v>
      </c>
      <c r="H84" s="5"/>
      <c r="I84" s="1">
        <f>G84-H84</f>
        <v>0</v>
      </c>
    </row>
    <row r="85" spans="1:9" ht="25.5">
      <c r="A85" s="12" t="s">
        <v>38</v>
      </c>
      <c r="B85" s="28" t="s">
        <v>54</v>
      </c>
      <c r="C85" s="13" t="s">
        <v>6</v>
      </c>
      <c r="D85" s="29">
        <v>24000</v>
      </c>
      <c r="E85" s="29">
        <v>24000</v>
      </c>
      <c r="F85" s="5"/>
      <c r="G85" s="29">
        <v>0</v>
      </c>
      <c r="H85" s="5"/>
      <c r="I85" s="1">
        <f>G85-H85</f>
        <v>0</v>
      </c>
    </row>
    <row r="86" spans="1:9" ht="25.5">
      <c r="A86" s="12" t="s">
        <v>21</v>
      </c>
      <c r="B86" s="23" t="s">
        <v>7</v>
      </c>
      <c r="C86" s="13" t="s">
        <v>6</v>
      </c>
      <c r="D86" s="5"/>
      <c r="E86" s="5"/>
      <c r="F86" s="5"/>
      <c r="G86" s="5">
        <v>44754</v>
      </c>
      <c r="H86" s="5"/>
      <c r="I86" s="1">
        <f>G86-H86</f>
        <v>44754</v>
      </c>
    </row>
    <row r="87" spans="1:9" ht="12.75">
      <c r="A87" s="4" t="s">
        <v>58</v>
      </c>
      <c r="B87" s="5"/>
      <c r="C87" s="11" t="s">
        <v>6</v>
      </c>
      <c r="D87" s="3">
        <f>SUM(D84:D85)</f>
        <v>44754</v>
      </c>
      <c r="E87" s="3">
        <f>SUM(E84:E85)</f>
        <v>44754</v>
      </c>
      <c r="F87" s="5"/>
      <c r="G87" s="3">
        <f>SUM(G84:G86)</f>
        <v>44754</v>
      </c>
      <c r="H87" s="5"/>
      <c r="I87" s="3">
        <f>G87-H87</f>
        <v>44754</v>
      </c>
    </row>
    <row r="88" spans="1:9" ht="12.75">
      <c r="A88" s="26" t="s">
        <v>118</v>
      </c>
      <c r="B88" s="5"/>
      <c r="C88" s="11"/>
      <c r="D88" s="3">
        <f>D53+D57+D63+D68+D69+D73+D77+D80+D87</f>
        <v>624719</v>
      </c>
      <c r="E88" s="3">
        <f>E53+E57+E63+E68+E69+E73+E77+E80+E87</f>
        <v>624719</v>
      </c>
      <c r="F88" s="3"/>
      <c r="G88" s="3">
        <f>G53+G57+G63+G68+G69+G73+G77+G80+G87</f>
        <v>768661</v>
      </c>
      <c r="H88" s="3">
        <f>H53+H57+H63+H68+H69+H73+H77+H80+H87</f>
        <v>558614</v>
      </c>
      <c r="I88" s="3">
        <f>G88-H88</f>
        <v>210047</v>
      </c>
    </row>
    <row r="89" spans="1:9" ht="12.75">
      <c r="A89" s="4" t="s">
        <v>73</v>
      </c>
      <c r="B89" s="1"/>
      <c r="C89" s="1"/>
      <c r="D89" s="3">
        <f>D39+D88</f>
        <v>1094519</v>
      </c>
      <c r="E89" s="3">
        <f>E39+E88</f>
        <v>1094519</v>
      </c>
      <c r="F89" s="3">
        <f>F39+F53+F57+F63+F68+F69+F74+F80</f>
        <v>0</v>
      </c>
      <c r="G89" s="3">
        <f>G39+G88</f>
        <v>3142018</v>
      </c>
      <c r="H89" s="3">
        <f>H39+H88</f>
        <v>2931071</v>
      </c>
      <c r="I89" s="3">
        <f>I88+I39</f>
        <v>210947</v>
      </c>
    </row>
    <row r="90" spans="1:9" ht="12.75">
      <c r="A90" s="4"/>
      <c r="B90" s="1"/>
      <c r="C90" s="1"/>
      <c r="D90" s="3"/>
      <c r="E90" s="3"/>
      <c r="F90" s="3"/>
      <c r="G90" s="3"/>
      <c r="H90" s="42"/>
      <c r="I90" s="3"/>
    </row>
    <row r="91" spans="1:9" ht="12.75">
      <c r="A91" s="60" t="s">
        <v>67</v>
      </c>
      <c r="B91" s="60"/>
      <c r="C91" s="60"/>
      <c r="D91" s="60"/>
      <c r="E91" s="60"/>
      <c r="F91" s="60"/>
      <c r="G91" s="60"/>
      <c r="H91" s="43"/>
      <c r="I91" s="1"/>
    </row>
    <row r="92" spans="1:9" ht="12.75">
      <c r="A92" s="20" t="s">
        <v>4</v>
      </c>
      <c r="B92" s="16"/>
      <c r="C92" s="16"/>
      <c r="D92" s="16"/>
      <c r="E92" s="16"/>
      <c r="F92" s="16"/>
      <c r="G92" s="16"/>
      <c r="H92" s="49"/>
      <c r="I92" s="16"/>
    </row>
    <row r="93" spans="1:9" ht="12.75">
      <c r="A93" s="21" t="s">
        <v>3</v>
      </c>
      <c r="B93" s="18" t="s">
        <v>74</v>
      </c>
      <c r="C93" s="19" t="s">
        <v>6</v>
      </c>
      <c r="D93" s="18"/>
      <c r="E93" s="18"/>
      <c r="F93" s="18"/>
      <c r="G93" s="6">
        <v>16336</v>
      </c>
      <c r="H93" s="41">
        <v>16336</v>
      </c>
      <c r="I93" s="18">
        <f t="shared" si="1"/>
        <v>0</v>
      </c>
    </row>
    <row r="94" spans="1:9" ht="12.75">
      <c r="A94" s="1" t="s">
        <v>75</v>
      </c>
      <c r="B94" s="1" t="s">
        <v>44</v>
      </c>
      <c r="C94" s="19" t="s">
        <v>6</v>
      </c>
      <c r="D94" s="1"/>
      <c r="E94" s="1"/>
      <c r="F94" s="1"/>
      <c r="G94" s="5">
        <v>74098</v>
      </c>
      <c r="H94" s="44">
        <v>74098</v>
      </c>
      <c r="I94" s="1">
        <f t="shared" si="1"/>
        <v>0</v>
      </c>
    </row>
    <row r="95" spans="1:9" ht="25.5">
      <c r="A95" s="35" t="s">
        <v>76</v>
      </c>
      <c r="B95" s="1" t="s">
        <v>74</v>
      </c>
      <c r="C95" s="19" t="s">
        <v>6</v>
      </c>
      <c r="D95" s="1"/>
      <c r="E95" s="1"/>
      <c r="F95" s="1"/>
      <c r="G95" s="43">
        <v>183528</v>
      </c>
      <c r="H95" s="44">
        <v>183528</v>
      </c>
      <c r="I95" s="1">
        <f t="shared" si="1"/>
        <v>0</v>
      </c>
    </row>
    <row r="96" spans="1:9" ht="12.75">
      <c r="A96" s="1" t="s">
        <v>93</v>
      </c>
      <c r="B96" s="1" t="s">
        <v>74</v>
      </c>
      <c r="C96" s="19" t="s">
        <v>6</v>
      </c>
      <c r="D96" s="1"/>
      <c r="E96" s="1"/>
      <c r="F96" s="1"/>
      <c r="G96" s="43">
        <v>150724</v>
      </c>
      <c r="H96" s="44">
        <v>150724</v>
      </c>
      <c r="I96" s="1"/>
    </row>
    <row r="97" spans="1:9" ht="25.5">
      <c r="A97" s="35" t="s">
        <v>94</v>
      </c>
      <c r="B97" s="1" t="s">
        <v>74</v>
      </c>
      <c r="C97" s="19" t="s">
        <v>6</v>
      </c>
      <c r="D97" s="1"/>
      <c r="E97" s="1"/>
      <c r="F97" s="1"/>
      <c r="G97" s="43">
        <v>61391</v>
      </c>
      <c r="H97" s="44">
        <v>61391</v>
      </c>
      <c r="I97" s="1"/>
    </row>
    <row r="98" spans="1:9" ht="12.75">
      <c r="A98" s="4" t="s">
        <v>58</v>
      </c>
      <c r="B98" s="1"/>
      <c r="C98" s="11" t="s">
        <v>6</v>
      </c>
      <c r="D98" s="3"/>
      <c r="E98" s="3"/>
      <c r="F98" s="1"/>
      <c r="G98" s="3">
        <f>SUM(G93:G97)</f>
        <v>486077</v>
      </c>
      <c r="H98" s="42">
        <f>SUM(H93:H97)</f>
        <v>486077</v>
      </c>
      <c r="I98" s="3">
        <f t="shared" si="1"/>
        <v>0</v>
      </c>
    </row>
    <row r="99" spans="1:9" ht="25.5">
      <c r="A99" s="46" t="s">
        <v>120</v>
      </c>
      <c r="B99" s="1" t="s">
        <v>96</v>
      </c>
      <c r="C99" s="11" t="s">
        <v>45</v>
      </c>
      <c r="D99" s="3"/>
      <c r="E99" s="3"/>
      <c r="F99" s="1"/>
      <c r="G99" s="3">
        <v>2040</v>
      </c>
      <c r="H99" s="42">
        <v>2040</v>
      </c>
      <c r="I99" s="3"/>
    </row>
    <row r="100" spans="1:9" ht="25.5">
      <c r="A100" s="46" t="s">
        <v>120</v>
      </c>
      <c r="B100" s="1" t="s">
        <v>96</v>
      </c>
      <c r="C100" s="13" t="s">
        <v>43</v>
      </c>
      <c r="D100" s="3"/>
      <c r="E100" s="3"/>
      <c r="F100" s="1"/>
      <c r="G100" s="5">
        <v>11030</v>
      </c>
      <c r="H100" s="5">
        <v>11030</v>
      </c>
      <c r="I100" s="3"/>
    </row>
    <row r="101" spans="1:9" ht="12.75">
      <c r="A101" s="1" t="s">
        <v>75</v>
      </c>
      <c r="B101" s="1" t="s">
        <v>74</v>
      </c>
      <c r="C101" s="13" t="s">
        <v>43</v>
      </c>
      <c r="D101" s="5"/>
      <c r="E101" s="5"/>
      <c r="F101" s="5"/>
      <c r="G101" s="5">
        <v>3062</v>
      </c>
      <c r="H101" s="43">
        <v>3062</v>
      </c>
      <c r="I101" s="1">
        <f t="shared" si="1"/>
        <v>0</v>
      </c>
    </row>
    <row r="102" spans="1:9" ht="12.75">
      <c r="A102" s="39" t="s">
        <v>79</v>
      </c>
      <c r="B102" s="1" t="s">
        <v>74</v>
      </c>
      <c r="C102" s="45" t="s">
        <v>43</v>
      </c>
      <c r="D102" s="3"/>
      <c r="E102" s="3"/>
      <c r="F102" s="1"/>
      <c r="G102" s="5">
        <v>23040</v>
      </c>
      <c r="H102" s="43">
        <v>23040</v>
      </c>
      <c r="I102" s="1">
        <f t="shared" si="1"/>
        <v>0</v>
      </c>
    </row>
    <row r="103" spans="1:9" ht="12.75">
      <c r="A103" s="4" t="s">
        <v>58</v>
      </c>
      <c r="B103" s="1"/>
      <c r="C103" s="40" t="s">
        <v>43</v>
      </c>
      <c r="D103" s="3"/>
      <c r="E103" s="3"/>
      <c r="F103" s="1"/>
      <c r="G103" s="3">
        <f>SUM(G100:G102)</f>
        <v>37132</v>
      </c>
      <c r="H103" s="42">
        <f>SUM(H100:H102)</f>
        <v>37132</v>
      </c>
      <c r="I103" s="1">
        <f t="shared" si="1"/>
        <v>0</v>
      </c>
    </row>
    <row r="104" spans="1:9" ht="12.75">
      <c r="A104" s="1" t="s">
        <v>75</v>
      </c>
      <c r="B104" s="1" t="s">
        <v>74</v>
      </c>
      <c r="C104" s="13" t="s">
        <v>12</v>
      </c>
      <c r="D104" s="3"/>
      <c r="E104" s="3"/>
      <c r="F104" s="1"/>
      <c r="G104" s="5">
        <v>12165</v>
      </c>
      <c r="H104" s="5">
        <v>12165</v>
      </c>
      <c r="I104" s="1">
        <f t="shared" si="1"/>
        <v>0</v>
      </c>
    </row>
    <row r="105" spans="1:9" ht="38.25">
      <c r="A105" s="46" t="s">
        <v>115</v>
      </c>
      <c r="B105" s="1" t="s">
        <v>96</v>
      </c>
      <c r="C105" s="13" t="s">
        <v>12</v>
      </c>
      <c r="D105" s="3"/>
      <c r="E105" s="3"/>
      <c r="F105" s="1"/>
      <c r="G105" s="5">
        <v>2160</v>
      </c>
      <c r="H105" s="5">
        <v>2160</v>
      </c>
      <c r="I105" s="1"/>
    </row>
    <row r="106" spans="1:9" ht="12.75">
      <c r="A106" s="4" t="s">
        <v>58</v>
      </c>
      <c r="B106" s="1"/>
      <c r="C106" s="11" t="s">
        <v>12</v>
      </c>
      <c r="D106" s="3"/>
      <c r="E106" s="3"/>
      <c r="F106" s="3"/>
      <c r="G106" s="3">
        <f>SUM(G104:G105)</f>
        <v>14325</v>
      </c>
      <c r="H106" s="3">
        <f>SUM(H104:H105)</f>
        <v>14325</v>
      </c>
      <c r="I106" s="1"/>
    </row>
    <row r="107" spans="1:9" ht="25.5">
      <c r="A107" s="46" t="s">
        <v>90</v>
      </c>
      <c r="B107" s="1" t="s">
        <v>74</v>
      </c>
      <c r="C107" s="40" t="s">
        <v>86</v>
      </c>
      <c r="D107" s="3"/>
      <c r="E107" s="3"/>
      <c r="F107" s="1"/>
      <c r="G107" s="43">
        <v>684012</v>
      </c>
      <c r="H107" s="43">
        <v>684012</v>
      </c>
      <c r="I107" s="1">
        <f>G107-H107</f>
        <v>0</v>
      </c>
    </row>
    <row r="108" spans="1:9" ht="25.5">
      <c r="A108" s="46" t="s">
        <v>84</v>
      </c>
      <c r="B108" s="1" t="s">
        <v>74</v>
      </c>
      <c r="C108" s="40" t="s">
        <v>86</v>
      </c>
      <c r="D108" s="3"/>
      <c r="E108" s="3"/>
      <c r="F108" s="1"/>
      <c r="G108" s="43">
        <v>1487836</v>
      </c>
      <c r="H108" s="43">
        <v>1487836</v>
      </c>
      <c r="I108" s="1">
        <f t="shared" si="1"/>
        <v>0</v>
      </c>
    </row>
    <row r="109" spans="1:9" ht="25.5">
      <c r="A109" s="46" t="s">
        <v>95</v>
      </c>
      <c r="B109" s="1" t="s">
        <v>74</v>
      </c>
      <c r="C109" s="40" t="s">
        <v>86</v>
      </c>
      <c r="D109" s="3"/>
      <c r="E109" s="3"/>
      <c r="F109" s="1"/>
      <c r="G109" s="5">
        <v>21384</v>
      </c>
      <c r="H109" s="43">
        <v>21384</v>
      </c>
      <c r="I109" s="1">
        <f t="shared" si="1"/>
        <v>0</v>
      </c>
    </row>
    <row r="110" spans="1:9" ht="12.75">
      <c r="A110" s="46" t="s">
        <v>113</v>
      </c>
      <c r="B110" s="1" t="s">
        <v>2</v>
      </c>
      <c r="C110" s="40" t="s">
        <v>86</v>
      </c>
      <c r="D110" s="3"/>
      <c r="E110" s="3"/>
      <c r="F110" s="1"/>
      <c r="G110" s="5">
        <v>7984</v>
      </c>
      <c r="H110" s="43">
        <v>7984</v>
      </c>
      <c r="I110" s="1"/>
    </row>
    <row r="111" spans="1:9" ht="12.75">
      <c r="A111" s="4" t="s">
        <v>58</v>
      </c>
      <c r="B111" s="1"/>
      <c r="C111" s="40" t="s">
        <v>86</v>
      </c>
      <c r="D111" s="3"/>
      <c r="E111" s="3"/>
      <c r="F111" s="1"/>
      <c r="G111" s="3">
        <f>SUM(G107:G110)</f>
        <v>2201216</v>
      </c>
      <c r="H111" s="3">
        <f>SUM(H107:H110)</f>
        <v>2201216</v>
      </c>
      <c r="I111" s="1"/>
    </row>
    <row r="112" spans="1:9" ht="12.75">
      <c r="A112" s="4" t="s">
        <v>92</v>
      </c>
      <c r="B112" s="1"/>
      <c r="C112" s="1"/>
      <c r="D112" s="3"/>
      <c r="E112" s="3"/>
      <c r="F112" s="1"/>
      <c r="G112" s="3">
        <f>G98+G99+G103+G106+G111</f>
        <v>2740790</v>
      </c>
      <c r="H112" s="3">
        <f>H98+H99+H103+H106+H111</f>
        <v>2740790</v>
      </c>
      <c r="I112" s="3">
        <f>SUM(I98:I102)</f>
        <v>0</v>
      </c>
    </row>
    <row r="113" spans="1:9" ht="12.75">
      <c r="A113" s="31"/>
      <c r="B113" s="2"/>
      <c r="C113" s="2"/>
      <c r="D113" s="32"/>
      <c r="E113" s="32"/>
      <c r="F113" s="2"/>
      <c r="G113" s="32"/>
      <c r="H113" s="37"/>
      <c r="I113" s="32"/>
    </row>
    <row r="114" spans="1:9" ht="12.75">
      <c r="A114" s="31"/>
      <c r="B114" s="2"/>
      <c r="C114" s="2"/>
      <c r="D114" s="32"/>
      <c r="E114" s="32"/>
      <c r="F114" s="2"/>
      <c r="G114" s="32"/>
      <c r="H114" s="32"/>
      <c r="I114" s="32"/>
    </row>
    <row r="115" spans="1:9" ht="12.75">
      <c r="A115" s="31"/>
      <c r="B115" s="2"/>
      <c r="C115" s="2"/>
      <c r="D115" s="32"/>
      <c r="E115" s="32"/>
      <c r="F115" s="2"/>
      <c r="G115" s="32"/>
      <c r="H115" s="32"/>
      <c r="I115" s="32"/>
    </row>
    <row r="116" ht="12.75">
      <c r="H116" s="48"/>
    </row>
    <row r="117" spans="7:8" ht="12.75">
      <c r="G117" s="32"/>
      <c r="H117" s="48"/>
    </row>
    <row r="118" spans="1:7" ht="12.75">
      <c r="A118" s="30"/>
      <c r="G118" s="32"/>
    </row>
    <row r="121" ht="12.75">
      <c r="F121" t="s">
        <v>39</v>
      </c>
    </row>
    <row r="122" ht="12.75">
      <c r="F122" t="s">
        <v>119</v>
      </c>
    </row>
  </sheetData>
  <sheetProtection/>
  <mergeCells count="7">
    <mergeCell ref="A42:G42"/>
    <mergeCell ref="A91:G91"/>
    <mergeCell ref="A82:G82"/>
    <mergeCell ref="A1:I1"/>
    <mergeCell ref="A2:I2"/>
    <mergeCell ref="D4:F4"/>
    <mergeCell ref="A7:I7"/>
  </mergeCells>
  <printOptions/>
  <pageMargins left="0.3937007874015748" right="0.75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GL-SCHETOVODITEL</cp:lastModifiedBy>
  <cp:lastPrinted>2015-02-13T11:38:12Z</cp:lastPrinted>
  <dcterms:created xsi:type="dcterms:W3CDTF">2001-09-24T13:17:27Z</dcterms:created>
  <dcterms:modified xsi:type="dcterms:W3CDTF">2015-09-15T13:54:37Z</dcterms:modified>
  <cp:category/>
  <cp:version/>
  <cp:contentType/>
  <cp:contentStatus/>
</cp:coreProperties>
</file>